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_aocash\Loan data\2020-21\"/>
    </mc:Choice>
  </mc:AlternateContent>
  <bookViews>
    <workbookView xWindow="0" yWindow="0" windowWidth="20490" windowHeight="7755" activeTab="1"/>
  </bookViews>
  <sheets>
    <sheet name="2019-20" sheetId="1" r:id="rId1"/>
    <sheet name="2020-21" sheetId="3" r:id="rId2"/>
  </sheets>
  <definedNames>
    <definedName name="_xlnm.Print_Area" localSheetId="0">'2019-20'!$A$1:$I$49</definedName>
    <definedName name="_xlnm.Print_Area" localSheetId="1">'2020-21'!$A$1:$I$49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3" l="1"/>
  <c r="D47" i="1"/>
  <c r="D41" i="3" l="1"/>
  <c r="D45" i="3" s="1"/>
  <c r="D38" i="3"/>
  <c r="D37" i="3"/>
  <c r="D36" i="3"/>
  <c r="D29" i="3"/>
  <c r="D30" i="3" s="1"/>
  <c r="D19" i="3"/>
  <c r="D20" i="3" s="1"/>
  <c r="D9" i="3"/>
  <c r="D10" i="3" s="1"/>
  <c r="D45" i="1"/>
  <c r="D42" i="1"/>
  <c r="D41" i="1"/>
  <c r="D40" i="1"/>
  <c r="D39" i="1"/>
  <c r="D38" i="1"/>
  <c r="D37" i="1"/>
  <c r="D36" i="1"/>
  <c r="D29" i="1"/>
  <c r="D30" i="1" s="1"/>
  <c r="D22" i="1"/>
  <c r="D21" i="1"/>
  <c r="D20" i="1"/>
  <c r="D19" i="1"/>
  <c r="D10" i="1"/>
  <c r="D9" i="1"/>
  <c r="D39" i="3" l="1"/>
  <c r="D21" i="3"/>
  <c r="D22" i="3"/>
  <c r="D31" i="3"/>
  <c r="D32" i="3"/>
  <c r="D40" i="3"/>
  <c r="D42" i="3" s="1"/>
  <c r="D31" i="1"/>
  <c r="D32" i="1"/>
</calcChain>
</file>

<file path=xl/sharedStrings.xml><?xml version="1.0" encoding="utf-8"?>
<sst xmlns="http://schemas.openxmlformats.org/spreadsheetml/2006/main" count="154" uniqueCount="59">
  <si>
    <t xml:space="preserve">Sr. No. </t>
  </si>
  <si>
    <t>Source of Loan</t>
  </si>
  <si>
    <t>Legend</t>
  </si>
  <si>
    <t>April-March (Audited)</t>
  </si>
  <si>
    <t>Opening Balance of Loan</t>
  </si>
  <si>
    <t>Addition of Loan during the year</t>
  </si>
  <si>
    <t>Loan Repayment during the year</t>
  </si>
  <si>
    <t>Closing Balance of Loan</t>
  </si>
  <si>
    <t>Average Loan Balance</t>
  </si>
  <si>
    <t>Applicable Rate of Interest as on 1st April of the Financial Year</t>
  </si>
  <si>
    <t>Interest Amount Paid in Rs. Crore</t>
  </si>
  <si>
    <t>A2</t>
  </si>
  <si>
    <t>B2</t>
  </si>
  <si>
    <t>C2</t>
  </si>
  <si>
    <t>D2=A2+B2-C2</t>
  </si>
  <si>
    <t>E2=(A2+D2)/2</t>
  </si>
  <si>
    <t>F2</t>
  </si>
  <si>
    <t>G2</t>
  </si>
  <si>
    <t>Total</t>
  </si>
  <si>
    <t>Opening Balance of Loan = A1+A2+…..</t>
  </si>
  <si>
    <t>A</t>
  </si>
  <si>
    <t>Addition of Loan during the year = B1+B2+….</t>
  </si>
  <si>
    <t>B</t>
  </si>
  <si>
    <t>Loan Repayment during the year = C1+C2+…..</t>
  </si>
  <si>
    <t>C</t>
  </si>
  <si>
    <t>D=A+B-C</t>
  </si>
  <si>
    <t>E=(A+D)/2</t>
  </si>
  <si>
    <t>Total Interest Amount Paid in Rs. Crore (for all the sources) = G1+G2+….</t>
  </si>
  <si>
    <t>G</t>
  </si>
  <si>
    <t>Effective Wt. Avg. Rate of Interest</t>
  </si>
  <si>
    <t>H=G/E * 100</t>
  </si>
  <si>
    <t>H=∑(An*Fn)/∑An*100</t>
  </si>
  <si>
    <t>Gross Interest Expenses</t>
  </si>
  <si>
    <t>Less: Expenses Capitalised</t>
  </si>
  <si>
    <t xml:space="preserve">Net Interest Expenses </t>
  </si>
  <si>
    <t>Closing rate of Interest (%)</t>
  </si>
  <si>
    <t>Applicable Rate of Interest as on End of the Financial Year</t>
  </si>
  <si>
    <t>H2</t>
  </si>
  <si>
    <t>A3</t>
  </si>
  <si>
    <t>B3</t>
  </si>
  <si>
    <t>C3</t>
  </si>
  <si>
    <t>D3=A3+B3-C3</t>
  </si>
  <si>
    <t>E3=(A3+D3)/2</t>
  </si>
  <si>
    <t>F3</t>
  </si>
  <si>
    <t>G3</t>
  </si>
  <si>
    <t>H3</t>
  </si>
  <si>
    <t>A4</t>
  </si>
  <si>
    <t>B4</t>
  </si>
  <si>
    <t>C4</t>
  </si>
  <si>
    <t>D4=A4+B4-C4</t>
  </si>
  <si>
    <t>E4=(A4+D4)/2</t>
  </si>
  <si>
    <t>F4</t>
  </si>
  <si>
    <t>G4</t>
  </si>
  <si>
    <t>H4</t>
  </si>
  <si>
    <t>FY 2019-20</t>
  </si>
  <si>
    <t>PFC</t>
  </si>
  <si>
    <t>ADB</t>
  </si>
  <si>
    <t>APDRP</t>
  </si>
  <si>
    <t>FY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</si>
</sst>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0.00_)"/>
    <numFmt numFmtId="166" formatCode="&quot;ß&quot;#,##0.00_);\(&quot;ß&quot;#,##0.00\)"/>
    <numFmt numFmtId="167" formatCode="_-* #,##0.00_-;\-* #,##0.00_-;_-* &quot;-&quot;??_-;_-@_-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ms Rmn"/>
    </font>
    <font>
      <sz val="10"/>
      <name val="Helv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1"/>
    <xf numFmtId="0" fontId="8" fillId="0" borderId="1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4" applyNumberFormat="0" applyBorder="0" applyAlignment="0" applyProtection="0"/>
    <xf numFmtId="37" fontId="11" fillId="0" borderId="0"/>
    <xf numFmtId="165" fontId="12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 applyBorder="0" applyProtection="0"/>
    <xf numFmtId="0" fontId="3" fillId="0" borderId="0"/>
    <xf numFmtId="0" fontId="3" fillId="0" borderId="0">
      <alignment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4" xfId="57" applyFont="1" applyBorder="1" applyAlignment="1">
      <alignment horizontal="center" vertical="center"/>
    </xf>
    <xf numFmtId="0" fontId="4" fillId="4" borderId="4" xfId="56" applyFont="1" applyFill="1" applyBorder="1" applyAlignment="1" applyProtection="1">
      <alignment horizontal="left" vertical="center"/>
    </xf>
    <xf numFmtId="0" fontId="5" fillId="4" borderId="4" xfId="56" applyFont="1" applyFill="1" applyBorder="1" applyAlignment="1" applyProtection="1">
      <alignment horizontal="left" vertical="center"/>
    </xf>
    <xf numFmtId="0" fontId="5" fillId="0" borderId="4" xfId="57" applyFont="1" applyBorder="1" applyAlignment="1">
      <alignment vertical="center"/>
    </xf>
    <xf numFmtId="0" fontId="5" fillId="6" borderId="5" xfId="57" applyFont="1" applyFill="1" applyBorder="1" applyAlignment="1">
      <alignment horizontal="center" vertical="center" wrapText="1"/>
    </xf>
    <xf numFmtId="0" fontId="5" fillId="0" borderId="4" xfId="57" applyFont="1" applyBorder="1" applyAlignment="1">
      <alignment horizontal="center" vertical="center"/>
    </xf>
    <xf numFmtId="0" fontId="4" fillId="4" borderId="4" xfId="56" applyFont="1" applyFill="1" applyBorder="1" applyAlignment="1" applyProtection="1">
      <alignment horizontal="center" vertical="center"/>
    </xf>
    <xf numFmtId="0" fontId="4" fillId="0" borderId="4" xfId="56" applyFont="1" applyBorder="1" applyAlignment="1">
      <alignment vertical="center"/>
    </xf>
    <xf numFmtId="0" fontId="4" fillId="0" borderId="4" xfId="56" applyFont="1" applyBorder="1" applyAlignment="1">
      <alignment horizontal="center" vertical="center"/>
    </xf>
    <xf numFmtId="0" fontId="4" fillId="4" borderId="4" xfId="56" quotePrefix="1" applyFont="1" applyFill="1" applyBorder="1" applyAlignment="1">
      <alignment horizontal="left" vertical="center" wrapText="1"/>
    </xf>
    <xf numFmtId="0" fontId="4" fillId="4" borderId="4" xfId="56" quotePrefix="1" applyFont="1" applyFill="1" applyBorder="1" applyAlignment="1">
      <alignment horizontal="center" vertical="center" wrapText="1"/>
    </xf>
    <xf numFmtId="0" fontId="4" fillId="5" borderId="4" xfId="56" applyFont="1" applyFill="1" applyBorder="1" applyAlignment="1" applyProtection="1">
      <alignment horizontal="center" vertical="center"/>
    </xf>
    <xf numFmtId="0" fontId="4" fillId="5" borderId="5" xfId="57" applyFont="1" applyFill="1" applyBorder="1" applyAlignment="1">
      <alignment vertical="center"/>
    </xf>
    <xf numFmtId="0" fontId="0" fillId="0" borderId="4" xfId="0" applyBorder="1"/>
    <xf numFmtId="2" fontId="0" fillId="0" borderId="0" xfId="0" applyNumberFormat="1"/>
    <xf numFmtId="2" fontId="4" fillId="0" borderId="4" xfId="57" applyNumberFormat="1" applyFont="1" applyBorder="1" applyAlignment="1">
      <alignment vertical="center"/>
    </xf>
    <xf numFmtId="0" fontId="15" fillId="0" borderId="4" xfId="0" applyFont="1" applyBorder="1"/>
    <xf numFmtId="2" fontId="4" fillId="7" borderId="4" xfId="56" applyNumberFormat="1" applyFont="1" applyFill="1" applyBorder="1" applyAlignment="1" applyProtection="1">
      <alignment horizontal="center" vertical="center"/>
    </xf>
    <xf numFmtId="10" fontId="4" fillId="0" borderId="4" xfId="58" applyNumberFormat="1" applyFont="1" applyBorder="1" applyAlignment="1">
      <alignment horizontal="right" vertical="center"/>
    </xf>
    <xf numFmtId="168" fontId="4" fillId="0" borderId="4" xfId="59" applyNumberFormat="1" applyFont="1" applyBorder="1" applyAlignment="1">
      <alignment vertical="center"/>
    </xf>
    <xf numFmtId="10" fontId="4" fillId="0" borderId="4" xfId="58" applyNumberFormat="1" applyFont="1" applyBorder="1" applyAlignment="1">
      <alignment vertical="center"/>
    </xf>
    <xf numFmtId="168" fontId="16" fillId="0" borderId="0" xfId="59" applyNumberFormat="1" applyFont="1"/>
    <xf numFmtId="0" fontId="5" fillId="6" borderId="6" xfId="57" applyFont="1" applyFill="1" applyBorder="1" applyAlignment="1">
      <alignment horizontal="center" vertical="center" wrapText="1"/>
    </xf>
    <xf numFmtId="0" fontId="5" fillId="6" borderId="8" xfId="57" applyFont="1" applyFill="1" applyBorder="1" applyAlignment="1">
      <alignment horizontal="center" vertical="center" wrapText="1"/>
    </xf>
    <xf numFmtId="0" fontId="5" fillId="6" borderId="7" xfId="57" applyFont="1" applyFill="1" applyBorder="1" applyAlignment="1">
      <alignment horizontal="center" vertical="center" wrapText="1"/>
    </xf>
    <xf numFmtId="0" fontId="5" fillId="6" borderId="6" xfId="57" applyFont="1" applyFill="1" applyBorder="1" applyAlignment="1">
      <alignment horizontal="center" vertical="center"/>
    </xf>
    <xf numFmtId="0" fontId="5" fillId="6" borderId="8" xfId="57" applyFont="1" applyFill="1" applyBorder="1" applyAlignment="1">
      <alignment horizontal="center" vertical="center"/>
    </xf>
    <xf numFmtId="0" fontId="5" fillId="6" borderId="7" xfId="57" applyFont="1" applyFill="1" applyBorder="1" applyAlignment="1">
      <alignment horizontal="center" vertical="center"/>
    </xf>
  </cellXfs>
  <cellStyles count="60">
    <cellStyle name="Body" xfId="2"/>
    <cellStyle name="Comma" xfId="59" builtinId="3"/>
    <cellStyle name="Comma  - Style1" xfId="3"/>
    <cellStyle name="Comma 11 2" xfId="18"/>
    <cellStyle name="Comma 2" xfId="19"/>
    <cellStyle name="Comma 2 2" xfId="20"/>
    <cellStyle name="Comma 2 3" xfId="21"/>
    <cellStyle name="Comma 3" xfId="22"/>
    <cellStyle name="Comma 4" xfId="23"/>
    <cellStyle name="Comma 5" xfId="24"/>
    <cellStyle name="Comma 6" xfId="25"/>
    <cellStyle name="Comma 6 2" xfId="26"/>
    <cellStyle name="Comma 6 3" xfId="27"/>
    <cellStyle name="Comma 6 4" xfId="28"/>
    <cellStyle name="Comma 7" xfId="29"/>
    <cellStyle name="Curren - Style2" xfId="4"/>
    <cellStyle name="Grey" xfId="5"/>
    <cellStyle name="Header1" xfId="6"/>
    <cellStyle name="Header2" xfId="7"/>
    <cellStyle name="Input [yellow]" xfId="8"/>
    <cellStyle name="no dec" xfId="9"/>
    <cellStyle name="Normal" xfId="0" builtinId="0"/>
    <cellStyle name="Normal - Style1" xfId="10"/>
    <cellStyle name="Normal 10" xfId="1"/>
    <cellStyle name="Normal 15" xfId="30"/>
    <cellStyle name="Normal 2" xfId="11"/>
    <cellStyle name="Normal 2 2" xfId="12"/>
    <cellStyle name="Normal 2 2 2" xfId="31"/>
    <cellStyle name="Normal 2 2_Working APR 2007-08 Mahagenco_Bhushan_1.3" xfId="32"/>
    <cellStyle name="Normal 2 3" xfId="13"/>
    <cellStyle name="Normal 2 4" xfId="33"/>
    <cellStyle name="Normal 2 5" xfId="56"/>
    <cellStyle name="Normal 2_ARR FINAL" xfId="34"/>
    <cellStyle name="Normal 3" xfId="14"/>
    <cellStyle name="Normal 3 2" xfId="35"/>
    <cellStyle name="Normal 39" xfId="36"/>
    <cellStyle name="Normal 4" xfId="37"/>
    <cellStyle name="Normal 5" xfId="38"/>
    <cellStyle name="Normal 5 2" xfId="39"/>
    <cellStyle name="Normal 6" xfId="40"/>
    <cellStyle name="Normal 7" xfId="41"/>
    <cellStyle name="Normal 8" xfId="42"/>
    <cellStyle name="Normal 9" xfId="43"/>
    <cellStyle name="Normal_FORMATS 5 YEAR ALOKE 2 2" xfId="57"/>
    <cellStyle name="Percent" xfId="58" builtinId="5"/>
    <cellStyle name="Percent [0]_#6 Temps &amp; Contractors" xfId="15"/>
    <cellStyle name="Percent [2]" xfId="16"/>
    <cellStyle name="Percent 2" xfId="44"/>
    <cellStyle name="Percent 2 2" xfId="45"/>
    <cellStyle name="Percent 3" xfId="46"/>
    <cellStyle name="Percent 3 2" xfId="47"/>
    <cellStyle name="Percent 4" xfId="48"/>
    <cellStyle name="Percent 41" xfId="49"/>
    <cellStyle name="Percent 5" xfId="50"/>
    <cellStyle name="Percent 5 2" xfId="51"/>
    <cellStyle name="Percent 5 3" xfId="52"/>
    <cellStyle name="Percent 6" xfId="53"/>
    <cellStyle name="Percent 6 2" xfId="54"/>
    <cellStyle name="Style 1" xfId="17"/>
    <cellStyle name="Style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view="pageBreakPreview" topLeftCell="A28" zoomScale="89" zoomScaleNormal="100" workbookViewId="0">
      <selection activeCell="D40" sqref="D40"/>
    </sheetView>
  </sheetViews>
  <sheetFormatPr defaultColWidth="8.85546875" defaultRowHeight="15" x14ac:dyDescent="0.25"/>
  <cols>
    <col min="2" max="2" width="57.85546875" customWidth="1"/>
    <col min="3" max="3" width="21.42578125" bestFit="1" customWidth="1"/>
    <col min="4" max="4" width="22.42578125" bestFit="1" customWidth="1"/>
    <col min="5" max="5" width="23.28515625" bestFit="1" customWidth="1"/>
  </cols>
  <sheetData>
    <row r="2" spans="1:5" x14ac:dyDescent="0.25">
      <c r="A2" s="23" t="s">
        <v>0</v>
      </c>
      <c r="B2" s="23" t="s">
        <v>1</v>
      </c>
      <c r="C2" s="26" t="s">
        <v>2</v>
      </c>
      <c r="D2" s="5" t="s">
        <v>54</v>
      </c>
      <c r="E2" s="23" t="s">
        <v>35</v>
      </c>
    </row>
    <row r="3" spans="1:5" x14ac:dyDescent="0.25">
      <c r="A3" s="24"/>
      <c r="B3" s="24"/>
      <c r="C3" s="27"/>
      <c r="D3" s="23" t="s">
        <v>3</v>
      </c>
      <c r="E3" s="24"/>
    </row>
    <row r="4" spans="1:5" x14ac:dyDescent="0.25">
      <c r="A4" s="25"/>
      <c r="B4" s="25"/>
      <c r="C4" s="28"/>
      <c r="D4" s="25"/>
      <c r="E4" s="25"/>
    </row>
    <row r="5" spans="1:5" x14ac:dyDescent="0.25">
      <c r="A5" s="6">
        <v>1</v>
      </c>
      <c r="B5" s="3" t="s">
        <v>55</v>
      </c>
      <c r="C5" s="7"/>
      <c r="D5" s="16"/>
      <c r="E5" s="14"/>
    </row>
    <row r="6" spans="1:5" x14ac:dyDescent="0.25">
      <c r="A6" s="1">
        <v>1.1000000000000001</v>
      </c>
      <c r="B6" s="2" t="s">
        <v>4</v>
      </c>
      <c r="C6" s="7" t="s">
        <v>11</v>
      </c>
      <c r="D6" s="20">
        <v>303402123</v>
      </c>
      <c r="E6" s="14"/>
    </row>
    <row r="7" spans="1:5" x14ac:dyDescent="0.25">
      <c r="A7" s="1">
        <v>1.2</v>
      </c>
      <c r="B7" s="2" t="s">
        <v>5</v>
      </c>
      <c r="C7" s="7" t="s">
        <v>12</v>
      </c>
      <c r="D7" s="20">
        <v>4520000</v>
      </c>
      <c r="E7" s="14"/>
    </row>
    <row r="8" spans="1:5" x14ac:dyDescent="0.25">
      <c r="A8" s="1">
        <v>1.3</v>
      </c>
      <c r="B8" s="2" t="s">
        <v>6</v>
      </c>
      <c r="C8" s="7" t="s">
        <v>13</v>
      </c>
      <c r="D8" s="20">
        <v>30909048</v>
      </c>
      <c r="E8" s="14"/>
    </row>
    <row r="9" spans="1:5" x14ac:dyDescent="0.25">
      <c r="A9" s="1">
        <v>1.4</v>
      </c>
      <c r="B9" s="2" t="s">
        <v>7</v>
      </c>
      <c r="C9" s="7" t="s">
        <v>14</v>
      </c>
      <c r="D9" s="20">
        <f>D6+D7-D8</f>
        <v>277013075</v>
      </c>
      <c r="E9" s="14"/>
    </row>
    <row r="10" spans="1:5" x14ac:dyDescent="0.25">
      <c r="A10" s="1">
        <v>1.5</v>
      </c>
      <c r="B10" s="2" t="s">
        <v>8</v>
      </c>
      <c r="C10" s="7" t="s">
        <v>15</v>
      </c>
      <c r="D10" s="20">
        <f>(D6+D9)/2</f>
        <v>290207599</v>
      </c>
      <c r="E10" s="14"/>
    </row>
    <row r="11" spans="1:5" x14ac:dyDescent="0.25">
      <c r="A11" s="1">
        <v>1.6</v>
      </c>
      <c r="B11" s="2" t="s">
        <v>9</v>
      </c>
      <c r="C11" s="7" t="s">
        <v>16</v>
      </c>
      <c r="D11" s="19">
        <v>0.09</v>
      </c>
      <c r="E11" s="14"/>
    </row>
    <row r="12" spans="1:5" x14ac:dyDescent="0.25">
      <c r="A12" s="1">
        <v>1.7</v>
      </c>
      <c r="B12" s="2" t="s">
        <v>36</v>
      </c>
      <c r="C12" s="7" t="s">
        <v>17</v>
      </c>
      <c r="D12" s="19">
        <v>0.09</v>
      </c>
      <c r="E12" s="14"/>
    </row>
    <row r="13" spans="1:5" x14ac:dyDescent="0.25">
      <c r="A13" s="1">
        <v>1.8</v>
      </c>
      <c r="B13" s="2" t="s">
        <v>10</v>
      </c>
      <c r="C13" s="7" t="s">
        <v>37</v>
      </c>
      <c r="D13" s="20">
        <v>78843449</v>
      </c>
      <c r="E13" s="14"/>
    </row>
    <row r="14" spans="1:5" x14ac:dyDescent="0.25">
      <c r="A14" s="1"/>
      <c r="B14" s="2"/>
      <c r="C14" s="7"/>
      <c r="D14" s="16"/>
      <c r="E14" s="14"/>
    </row>
    <row r="15" spans="1:5" x14ac:dyDescent="0.25">
      <c r="A15" s="6">
        <v>2</v>
      </c>
      <c r="B15" s="3" t="s">
        <v>56</v>
      </c>
      <c r="C15" s="7"/>
      <c r="D15" s="16"/>
      <c r="E15" s="14"/>
    </row>
    <row r="16" spans="1:5" x14ac:dyDescent="0.25">
      <c r="A16" s="1">
        <v>2.1</v>
      </c>
      <c r="B16" s="2" t="s">
        <v>4</v>
      </c>
      <c r="C16" s="7" t="s">
        <v>38</v>
      </c>
      <c r="D16" s="20">
        <v>225996387.20000002</v>
      </c>
      <c r="E16" s="14"/>
    </row>
    <row r="17" spans="1:5" x14ac:dyDescent="0.25">
      <c r="A17" s="1">
        <v>2.2000000000000002</v>
      </c>
      <c r="B17" s="2" t="s">
        <v>5</v>
      </c>
      <c r="C17" s="7" t="s">
        <v>39</v>
      </c>
      <c r="D17" s="20">
        <v>0</v>
      </c>
      <c r="E17" s="14"/>
    </row>
    <row r="18" spans="1:5" x14ac:dyDescent="0.25">
      <c r="A18" s="1">
        <v>2.2999999999999998</v>
      </c>
      <c r="B18" s="2" t="s">
        <v>6</v>
      </c>
      <c r="C18" s="7" t="s">
        <v>40</v>
      </c>
      <c r="D18" s="22">
        <v>38003287</v>
      </c>
      <c r="E18" s="14"/>
    </row>
    <row r="19" spans="1:5" x14ac:dyDescent="0.25">
      <c r="A19" s="1">
        <v>2.4</v>
      </c>
      <c r="B19" s="2" t="s">
        <v>7</v>
      </c>
      <c r="C19" s="7" t="s">
        <v>41</v>
      </c>
      <c r="D19" s="20">
        <f>D16+D17-D18</f>
        <v>187993100.20000002</v>
      </c>
      <c r="E19" s="14"/>
    </row>
    <row r="20" spans="1:5" x14ac:dyDescent="0.25">
      <c r="A20" s="1">
        <v>2.5</v>
      </c>
      <c r="B20" s="2" t="s">
        <v>8</v>
      </c>
      <c r="C20" s="7" t="s">
        <v>42</v>
      </c>
      <c r="D20" s="20">
        <f>(D16+D19)/2</f>
        <v>206994743.70000002</v>
      </c>
      <c r="E20" s="14"/>
    </row>
    <row r="21" spans="1:5" x14ac:dyDescent="0.25">
      <c r="A21" s="1">
        <v>2.6</v>
      </c>
      <c r="B21" s="2" t="s">
        <v>9</v>
      </c>
      <c r="C21" s="7" t="s">
        <v>43</v>
      </c>
      <c r="D21" s="21">
        <f>D23/D20</f>
        <v>9.9891971314825218E-2</v>
      </c>
      <c r="E21" s="14"/>
    </row>
    <row r="22" spans="1:5" x14ac:dyDescent="0.25">
      <c r="A22" s="1">
        <v>2.7</v>
      </c>
      <c r="B22" s="2" t="s">
        <v>36</v>
      </c>
      <c r="C22" s="7" t="s">
        <v>44</v>
      </c>
      <c r="D22" s="21">
        <f>D23/D20</f>
        <v>9.9891971314825218E-2</v>
      </c>
      <c r="E22" s="14"/>
    </row>
    <row r="23" spans="1:5" x14ac:dyDescent="0.25">
      <c r="A23" s="1">
        <v>2.8</v>
      </c>
      <c r="B23" s="2" t="s">
        <v>10</v>
      </c>
      <c r="C23" s="7" t="s">
        <v>45</v>
      </c>
      <c r="D23" s="20">
        <v>20677113</v>
      </c>
      <c r="E23" s="14"/>
    </row>
    <row r="24" spans="1:5" x14ac:dyDescent="0.25">
      <c r="A24" s="1"/>
      <c r="B24" s="2"/>
      <c r="C24" s="7"/>
      <c r="D24" s="16"/>
      <c r="E24" s="14"/>
    </row>
    <row r="25" spans="1:5" x14ac:dyDescent="0.25">
      <c r="A25" s="6">
        <v>3</v>
      </c>
      <c r="B25" s="3" t="s">
        <v>57</v>
      </c>
      <c r="C25" s="7"/>
      <c r="D25" s="16"/>
      <c r="E25" s="14"/>
    </row>
    <row r="26" spans="1:5" x14ac:dyDescent="0.25">
      <c r="A26" s="1">
        <v>3.1</v>
      </c>
      <c r="B26" s="2" t="s">
        <v>4</v>
      </c>
      <c r="C26" s="7" t="s">
        <v>46</v>
      </c>
      <c r="D26" s="20">
        <v>86712583.200000003</v>
      </c>
      <c r="E26" s="17"/>
    </row>
    <row r="27" spans="1:5" x14ac:dyDescent="0.25">
      <c r="A27" s="1">
        <v>3.2</v>
      </c>
      <c r="B27" s="2" t="s">
        <v>5</v>
      </c>
      <c r="C27" s="7" t="s">
        <v>47</v>
      </c>
      <c r="D27" s="20">
        <v>0</v>
      </c>
      <c r="E27" s="14"/>
    </row>
    <row r="28" spans="1:5" x14ac:dyDescent="0.25">
      <c r="A28" s="1">
        <v>3.3</v>
      </c>
      <c r="B28" s="2" t="s">
        <v>6</v>
      </c>
      <c r="C28" s="7" t="s">
        <v>48</v>
      </c>
      <c r="D28" s="22">
        <v>22101625</v>
      </c>
      <c r="E28" s="14"/>
    </row>
    <row r="29" spans="1:5" x14ac:dyDescent="0.25">
      <c r="A29" s="1">
        <v>3.4</v>
      </c>
      <c r="B29" s="2" t="s">
        <v>7</v>
      </c>
      <c r="C29" s="7" t="s">
        <v>49</v>
      </c>
      <c r="D29" s="20">
        <f>D26+D27-D28</f>
        <v>64610958.200000003</v>
      </c>
      <c r="E29" s="14"/>
    </row>
    <row r="30" spans="1:5" x14ac:dyDescent="0.25">
      <c r="A30" s="1">
        <v>3.5</v>
      </c>
      <c r="B30" s="2" t="s">
        <v>8</v>
      </c>
      <c r="C30" s="7" t="s">
        <v>50</v>
      </c>
      <c r="D30" s="20">
        <f>(D26+D29)/2</f>
        <v>75661770.700000003</v>
      </c>
      <c r="E30" s="14"/>
    </row>
    <row r="31" spans="1:5" x14ac:dyDescent="0.25">
      <c r="A31" s="1">
        <v>3.6</v>
      </c>
      <c r="B31" s="2" t="s">
        <v>9</v>
      </c>
      <c r="C31" s="7" t="s">
        <v>51</v>
      </c>
      <c r="D31" s="21">
        <f>D33/D30</f>
        <v>0.11008453705141744</v>
      </c>
      <c r="E31" s="14"/>
    </row>
    <row r="32" spans="1:5" x14ac:dyDescent="0.25">
      <c r="A32" s="1">
        <v>3.7</v>
      </c>
      <c r="B32" s="2" t="s">
        <v>36</v>
      </c>
      <c r="C32" s="7" t="s">
        <v>52</v>
      </c>
      <c r="D32" s="21">
        <f>D33/D30</f>
        <v>0.11008453705141744</v>
      </c>
      <c r="E32" s="14"/>
    </row>
    <row r="33" spans="1:5" x14ac:dyDescent="0.25">
      <c r="A33" s="1">
        <v>3.8</v>
      </c>
      <c r="B33" s="2" t="s">
        <v>10</v>
      </c>
      <c r="C33" s="7" t="s">
        <v>53</v>
      </c>
      <c r="D33" s="20">
        <v>8329191</v>
      </c>
      <c r="E33" s="14"/>
    </row>
    <row r="34" spans="1:5" x14ac:dyDescent="0.25">
      <c r="A34" s="1"/>
      <c r="B34" s="2"/>
      <c r="C34" s="7"/>
      <c r="D34" s="16"/>
      <c r="E34" s="14"/>
    </row>
    <row r="35" spans="1:5" x14ac:dyDescent="0.25">
      <c r="A35" s="6">
        <v>9</v>
      </c>
      <c r="B35" s="3" t="s">
        <v>18</v>
      </c>
      <c r="C35" s="7"/>
      <c r="D35" s="16"/>
      <c r="E35" s="14"/>
    </row>
    <row r="36" spans="1:5" x14ac:dyDescent="0.25">
      <c r="A36" s="1">
        <v>9.1</v>
      </c>
      <c r="B36" s="2" t="s">
        <v>19</v>
      </c>
      <c r="C36" s="7" t="s">
        <v>20</v>
      </c>
      <c r="D36" s="20">
        <f>D6+D16+D26</f>
        <v>616111093.4000001</v>
      </c>
      <c r="E36" s="14"/>
    </row>
    <row r="37" spans="1:5" x14ac:dyDescent="0.25">
      <c r="A37" s="1">
        <v>9.1999999999999993</v>
      </c>
      <c r="B37" s="2" t="s">
        <v>21</v>
      </c>
      <c r="C37" s="7" t="s">
        <v>22</v>
      </c>
      <c r="D37" s="20">
        <f>D7+D17+D27</f>
        <v>4520000</v>
      </c>
      <c r="E37" s="14"/>
    </row>
    <row r="38" spans="1:5" x14ac:dyDescent="0.25">
      <c r="A38" s="1">
        <v>9.3000000000000007</v>
      </c>
      <c r="B38" s="2" t="s">
        <v>23</v>
      </c>
      <c r="C38" s="7" t="s">
        <v>24</v>
      </c>
      <c r="D38" s="20">
        <f>D8+D18+D28</f>
        <v>91013960</v>
      </c>
      <c r="E38" s="14"/>
    </row>
    <row r="39" spans="1:5" x14ac:dyDescent="0.25">
      <c r="A39" s="1">
        <v>9.4</v>
      </c>
      <c r="B39" s="2" t="s">
        <v>7</v>
      </c>
      <c r="C39" s="7" t="s">
        <v>25</v>
      </c>
      <c r="D39" s="20">
        <f>D9+D19+D29</f>
        <v>529617133.40000004</v>
      </c>
      <c r="E39" s="14"/>
    </row>
    <row r="40" spans="1:5" x14ac:dyDescent="0.25">
      <c r="A40" s="1">
        <v>9.5</v>
      </c>
      <c r="B40" s="2" t="s">
        <v>8</v>
      </c>
      <c r="C40" s="7" t="s">
        <v>26</v>
      </c>
      <c r="D40" s="20">
        <f>D10+D20+D30</f>
        <v>572864113.4000001</v>
      </c>
      <c r="E40" s="14"/>
    </row>
    <row r="41" spans="1:5" x14ac:dyDescent="0.25">
      <c r="A41" s="1">
        <v>9.6</v>
      </c>
      <c r="B41" s="2" t="s">
        <v>27</v>
      </c>
      <c r="C41" s="7" t="s">
        <v>28</v>
      </c>
      <c r="D41" s="20">
        <f>D13+D23+D33</f>
        <v>107849753</v>
      </c>
      <c r="E41" s="14"/>
    </row>
    <row r="42" spans="1:5" x14ac:dyDescent="0.25">
      <c r="A42" s="1">
        <v>9.6999999999999993</v>
      </c>
      <c r="B42" s="2" t="s">
        <v>29</v>
      </c>
      <c r="C42" s="12" t="s">
        <v>30</v>
      </c>
      <c r="D42" s="16">
        <f>D41/D40*100</f>
        <v>18.826411094230007</v>
      </c>
      <c r="E42" s="14"/>
    </row>
    <row r="43" spans="1:5" x14ac:dyDescent="0.25">
      <c r="A43" s="1">
        <v>9.8000000000000007</v>
      </c>
      <c r="B43" s="2" t="s">
        <v>29</v>
      </c>
      <c r="C43" s="13" t="s">
        <v>31</v>
      </c>
      <c r="D43" s="18"/>
      <c r="E43" s="14"/>
    </row>
    <row r="44" spans="1:5" x14ac:dyDescent="0.25">
      <c r="A44" s="1"/>
      <c r="B44" s="2"/>
      <c r="C44" s="7"/>
      <c r="D44" s="16"/>
      <c r="E44" s="14"/>
    </row>
    <row r="45" spans="1:5" x14ac:dyDescent="0.25">
      <c r="A45" s="1">
        <v>10</v>
      </c>
      <c r="B45" s="3" t="s">
        <v>32</v>
      </c>
      <c r="C45" s="7"/>
      <c r="D45" s="16">
        <f>D41</f>
        <v>107849753</v>
      </c>
      <c r="E45" s="14"/>
    </row>
    <row r="46" spans="1:5" x14ac:dyDescent="0.25">
      <c r="A46" s="1">
        <v>11</v>
      </c>
      <c r="B46" s="8" t="s">
        <v>33</v>
      </c>
      <c r="C46" s="9"/>
      <c r="D46" s="16">
        <v>50879411</v>
      </c>
      <c r="E46" s="14"/>
    </row>
    <row r="47" spans="1:5" x14ac:dyDescent="0.25">
      <c r="A47" s="6">
        <v>12</v>
      </c>
      <c r="B47" s="4" t="s">
        <v>34</v>
      </c>
      <c r="C47" s="1"/>
      <c r="D47" s="16">
        <f>D45-D46</f>
        <v>56970342</v>
      </c>
      <c r="E47" s="14"/>
    </row>
    <row r="48" spans="1:5" x14ac:dyDescent="0.25">
      <c r="A48" s="1"/>
      <c r="B48" s="10"/>
      <c r="C48" s="11"/>
      <c r="D48" s="16"/>
      <c r="E48" s="14"/>
    </row>
    <row r="49" spans="4:4" x14ac:dyDescent="0.25">
      <c r="D49" s="15"/>
    </row>
  </sheetData>
  <mergeCells count="5">
    <mergeCell ref="E2:E4"/>
    <mergeCell ref="A2:A4"/>
    <mergeCell ref="B2:B4"/>
    <mergeCell ref="C2:C4"/>
    <mergeCell ref="D3:D4"/>
  </mergeCells>
  <pageMargins left="0.7" right="0.7" top="0.75" bottom="0.75" header="0.3" footer="0.3"/>
  <pageSetup paperSize="9" scale="4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abSelected="1" view="pageBreakPreview" topLeftCell="A17" zoomScale="89" zoomScaleNormal="100" workbookViewId="0">
      <selection activeCell="D37" sqref="D37"/>
    </sheetView>
  </sheetViews>
  <sheetFormatPr defaultColWidth="8.85546875" defaultRowHeight="15" x14ac:dyDescent="0.25"/>
  <cols>
    <col min="2" max="2" width="57.85546875" customWidth="1"/>
    <col min="3" max="3" width="21.42578125" bestFit="1" customWidth="1"/>
    <col min="4" max="4" width="22.42578125" bestFit="1" customWidth="1"/>
    <col min="5" max="5" width="23.28515625" bestFit="1" customWidth="1"/>
  </cols>
  <sheetData>
    <row r="2" spans="1:5" x14ac:dyDescent="0.25">
      <c r="A2" s="23" t="s">
        <v>0</v>
      </c>
      <c r="B2" s="23" t="s">
        <v>1</v>
      </c>
      <c r="C2" s="26" t="s">
        <v>2</v>
      </c>
      <c r="D2" s="5" t="s">
        <v>58</v>
      </c>
      <c r="E2" s="23" t="s">
        <v>35</v>
      </c>
    </row>
    <row r="3" spans="1:5" x14ac:dyDescent="0.25">
      <c r="A3" s="24"/>
      <c r="B3" s="24"/>
      <c r="C3" s="27"/>
      <c r="D3" s="23" t="s">
        <v>3</v>
      </c>
      <c r="E3" s="24"/>
    </row>
    <row r="4" spans="1:5" x14ac:dyDescent="0.25">
      <c r="A4" s="25"/>
      <c r="B4" s="25"/>
      <c r="C4" s="28"/>
      <c r="D4" s="25"/>
      <c r="E4" s="25"/>
    </row>
    <row r="5" spans="1:5" x14ac:dyDescent="0.25">
      <c r="A5" s="6">
        <v>1</v>
      </c>
      <c r="B5" s="3" t="s">
        <v>55</v>
      </c>
      <c r="C5" s="7"/>
      <c r="D5" s="16"/>
      <c r="E5" s="14"/>
    </row>
    <row r="6" spans="1:5" x14ac:dyDescent="0.25">
      <c r="A6" s="1">
        <v>1.1000000000000001</v>
      </c>
      <c r="B6" s="2" t="s">
        <v>4</v>
      </c>
      <c r="C6" s="7" t="s">
        <v>11</v>
      </c>
      <c r="D6" s="20">
        <v>277013075</v>
      </c>
      <c r="E6" s="14"/>
    </row>
    <row r="7" spans="1:5" x14ac:dyDescent="0.25">
      <c r="A7" s="1">
        <v>1.2</v>
      </c>
      <c r="B7" s="2" t="s">
        <v>5</v>
      </c>
      <c r="C7" s="7" t="s">
        <v>12</v>
      </c>
      <c r="D7" s="20">
        <v>0</v>
      </c>
      <c r="E7" s="14"/>
    </row>
    <row r="8" spans="1:5" x14ac:dyDescent="0.25">
      <c r="A8" s="1">
        <v>1.3</v>
      </c>
      <c r="B8" s="2" t="s">
        <v>6</v>
      </c>
      <c r="C8" s="7" t="s">
        <v>13</v>
      </c>
      <c r="D8" s="20">
        <v>47265260</v>
      </c>
      <c r="E8" s="14"/>
    </row>
    <row r="9" spans="1:5" x14ac:dyDescent="0.25">
      <c r="A9" s="1">
        <v>1.4</v>
      </c>
      <c r="B9" s="2" t="s">
        <v>7</v>
      </c>
      <c r="C9" s="7" t="s">
        <v>14</v>
      </c>
      <c r="D9" s="20">
        <f>D6+D7-D8</f>
        <v>229747815</v>
      </c>
      <c r="E9" s="14"/>
    </row>
    <row r="10" spans="1:5" x14ac:dyDescent="0.25">
      <c r="A10" s="1">
        <v>1.5</v>
      </c>
      <c r="B10" s="2" t="s">
        <v>8</v>
      </c>
      <c r="C10" s="7" t="s">
        <v>15</v>
      </c>
      <c r="D10" s="20">
        <f>(D6+D9)/2</f>
        <v>253380445</v>
      </c>
      <c r="E10" s="14"/>
    </row>
    <row r="11" spans="1:5" x14ac:dyDescent="0.25">
      <c r="A11" s="1">
        <v>1.6</v>
      </c>
      <c r="B11" s="2" t="s">
        <v>9</v>
      </c>
      <c r="C11" s="7" t="s">
        <v>16</v>
      </c>
      <c r="D11" s="19">
        <v>0.09</v>
      </c>
      <c r="E11" s="14"/>
    </row>
    <row r="12" spans="1:5" x14ac:dyDescent="0.25">
      <c r="A12" s="1">
        <v>1.7</v>
      </c>
      <c r="B12" s="2" t="s">
        <v>36</v>
      </c>
      <c r="C12" s="7" t="s">
        <v>17</v>
      </c>
      <c r="D12" s="19">
        <v>0.09</v>
      </c>
      <c r="E12" s="14"/>
    </row>
    <row r="13" spans="1:5" x14ac:dyDescent="0.25">
      <c r="A13" s="1">
        <v>1.8</v>
      </c>
      <c r="B13" s="2" t="s">
        <v>10</v>
      </c>
      <c r="C13" s="7" t="s">
        <v>37</v>
      </c>
      <c r="D13" s="20">
        <v>16383407</v>
      </c>
      <c r="E13" s="14"/>
    </row>
    <row r="14" spans="1:5" x14ac:dyDescent="0.25">
      <c r="A14" s="1"/>
      <c r="B14" s="2"/>
      <c r="C14" s="7"/>
      <c r="D14" s="16"/>
      <c r="E14" s="14"/>
    </row>
    <row r="15" spans="1:5" x14ac:dyDescent="0.25">
      <c r="A15" s="6">
        <v>2</v>
      </c>
      <c r="B15" s="3" t="s">
        <v>56</v>
      </c>
      <c r="C15" s="7"/>
      <c r="D15" s="16"/>
      <c r="E15" s="14"/>
    </row>
    <row r="16" spans="1:5" x14ac:dyDescent="0.25">
      <c r="A16" s="1">
        <v>2.1</v>
      </c>
      <c r="B16" s="2" t="s">
        <v>4</v>
      </c>
      <c r="C16" s="7" t="s">
        <v>38</v>
      </c>
      <c r="D16" s="20">
        <v>187993100.20000002</v>
      </c>
      <c r="E16" s="14"/>
    </row>
    <row r="17" spans="1:5" x14ac:dyDescent="0.25">
      <c r="A17" s="1">
        <v>2.2000000000000002</v>
      </c>
      <c r="B17" s="2" t="s">
        <v>5</v>
      </c>
      <c r="C17" s="7" t="s">
        <v>39</v>
      </c>
      <c r="D17" s="20">
        <v>0</v>
      </c>
      <c r="E17" s="14"/>
    </row>
    <row r="18" spans="1:5" x14ac:dyDescent="0.25">
      <c r="A18" s="1">
        <v>2.2999999999999998</v>
      </c>
      <c r="B18" s="2" t="s">
        <v>6</v>
      </c>
      <c r="C18" s="7" t="s">
        <v>40</v>
      </c>
      <c r="D18" s="22">
        <v>38003287</v>
      </c>
      <c r="E18" s="14"/>
    </row>
    <row r="19" spans="1:5" x14ac:dyDescent="0.25">
      <c r="A19" s="1">
        <v>2.4</v>
      </c>
      <c r="B19" s="2" t="s">
        <v>7</v>
      </c>
      <c r="C19" s="7" t="s">
        <v>41</v>
      </c>
      <c r="D19" s="20">
        <f>D16+D17-D18</f>
        <v>149989813.20000002</v>
      </c>
      <c r="E19" s="14"/>
    </row>
    <row r="20" spans="1:5" x14ac:dyDescent="0.25">
      <c r="A20" s="1">
        <v>2.5</v>
      </c>
      <c r="B20" s="2" t="s">
        <v>8</v>
      </c>
      <c r="C20" s="7" t="s">
        <v>42</v>
      </c>
      <c r="D20" s="20">
        <f>(D16+D19)/2</f>
        <v>168991456.70000002</v>
      </c>
      <c r="E20" s="14"/>
    </row>
    <row r="21" spans="1:5" x14ac:dyDescent="0.25">
      <c r="A21" s="1">
        <v>2.6</v>
      </c>
      <c r="B21" s="2" t="s">
        <v>9</v>
      </c>
      <c r="C21" s="7" t="s">
        <v>43</v>
      </c>
      <c r="D21" s="21">
        <f>D23/D20</f>
        <v>9.964038614030124E-2</v>
      </c>
      <c r="E21" s="14"/>
    </row>
    <row r="22" spans="1:5" x14ac:dyDescent="0.25">
      <c r="A22" s="1">
        <v>2.7</v>
      </c>
      <c r="B22" s="2" t="s">
        <v>36</v>
      </c>
      <c r="C22" s="7" t="s">
        <v>44</v>
      </c>
      <c r="D22" s="21">
        <f>D23/D20</f>
        <v>9.964038614030124E-2</v>
      </c>
      <c r="E22" s="14"/>
    </row>
    <row r="23" spans="1:5" x14ac:dyDescent="0.25">
      <c r="A23" s="1">
        <v>2.8</v>
      </c>
      <c r="B23" s="2" t="s">
        <v>10</v>
      </c>
      <c r="C23" s="7" t="s">
        <v>45</v>
      </c>
      <c r="D23" s="20">
        <v>16838374</v>
      </c>
      <c r="E23" s="14"/>
    </row>
    <row r="24" spans="1:5" x14ac:dyDescent="0.25">
      <c r="A24" s="1"/>
      <c r="B24" s="2"/>
      <c r="C24" s="7"/>
      <c r="D24" s="16"/>
      <c r="E24" s="14"/>
    </row>
    <row r="25" spans="1:5" x14ac:dyDescent="0.25">
      <c r="A25" s="6">
        <v>3</v>
      </c>
      <c r="B25" s="3" t="s">
        <v>57</v>
      </c>
      <c r="C25" s="7"/>
      <c r="D25" s="16"/>
      <c r="E25" s="14"/>
    </row>
    <row r="26" spans="1:5" x14ac:dyDescent="0.25">
      <c r="A26" s="1">
        <v>3.1</v>
      </c>
      <c r="B26" s="2" t="s">
        <v>4</v>
      </c>
      <c r="C26" s="7" t="s">
        <v>46</v>
      </c>
      <c r="D26" s="20">
        <v>64610958.200000003</v>
      </c>
      <c r="E26" s="17"/>
    </row>
    <row r="27" spans="1:5" x14ac:dyDescent="0.25">
      <c r="A27" s="1">
        <v>3.2</v>
      </c>
      <c r="B27" s="2" t="s">
        <v>5</v>
      </c>
      <c r="C27" s="7" t="s">
        <v>47</v>
      </c>
      <c r="D27" s="20">
        <v>0</v>
      </c>
      <c r="E27" s="14"/>
    </row>
    <row r="28" spans="1:5" x14ac:dyDescent="0.25">
      <c r="A28" s="1">
        <v>3.3</v>
      </c>
      <c r="B28" s="2" t="s">
        <v>6</v>
      </c>
      <c r="C28" s="7" t="s">
        <v>48</v>
      </c>
      <c r="D28" s="22">
        <v>22101625</v>
      </c>
      <c r="E28" s="14"/>
    </row>
    <row r="29" spans="1:5" x14ac:dyDescent="0.25">
      <c r="A29" s="1">
        <v>3.4</v>
      </c>
      <c r="B29" s="2" t="s">
        <v>7</v>
      </c>
      <c r="C29" s="7" t="s">
        <v>49</v>
      </c>
      <c r="D29" s="20">
        <f>D26+D27-D28</f>
        <v>42509333.200000003</v>
      </c>
      <c r="E29" s="14"/>
    </row>
    <row r="30" spans="1:5" x14ac:dyDescent="0.25">
      <c r="A30" s="1">
        <v>3.5</v>
      </c>
      <c r="B30" s="2" t="s">
        <v>8</v>
      </c>
      <c r="C30" s="7" t="s">
        <v>50</v>
      </c>
      <c r="D30" s="20">
        <f>(D26+D29)/2</f>
        <v>53560145.700000003</v>
      </c>
      <c r="E30" s="14"/>
    </row>
    <row r="31" spans="1:5" x14ac:dyDescent="0.25">
      <c r="A31" s="1">
        <v>3.6</v>
      </c>
      <c r="B31" s="2" t="s">
        <v>9</v>
      </c>
      <c r="C31" s="7" t="s">
        <v>51</v>
      </c>
      <c r="D31" s="21">
        <f>D33/D30</f>
        <v>0.10882123123126604</v>
      </c>
      <c r="E31" s="14"/>
    </row>
    <row r="32" spans="1:5" x14ac:dyDescent="0.25">
      <c r="A32" s="1">
        <v>3.7</v>
      </c>
      <c r="B32" s="2" t="s">
        <v>36</v>
      </c>
      <c r="C32" s="7" t="s">
        <v>52</v>
      </c>
      <c r="D32" s="21">
        <f>D33/D30</f>
        <v>0.10882123123126604</v>
      </c>
      <c r="E32" s="14"/>
    </row>
    <row r="33" spans="1:5" x14ac:dyDescent="0.25">
      <c r="A33" s="1">
        <v>3.8</v>
      </c>
      <c r="B33" s="2" t="s">
        <v>10</v>
      </c>
      <c r="C33" s="7" t="s">
        <v>53</v>
      </c>
      <c r="D33" s="20">
        <v>5828481</v>
      </c>
      <c r="E33" s="14"/>
    </row>
    <row r="34" spans="1:5" x14ac:dyDescent="0.25">
      <c r="A34" s="1"/>
      <c r="B34" s="2"/>
      <c r="C34" s="7"/>
      <c r="D34" s="16"/>
      <c r="E34" s="14"/>
    </row>
    <row r="35" spans="1:5" x14ac:dyDescent="0.25">
      <c r="A35" s="6">
        <v>9</v>
      </c>
      <c r="B35" s="3" t="s">
        <v>18</v>
      </c>
      <c r="C35" s="7"/>
      <c r="D35" s="16"/>
      <c r="E35" s="14"/>
    </row>
    <row r="36" spans="1:5" x14ac:dyDescent="0.25">
      <c r="A36" s="1">
        <v>9.1</v>
      </c>
      <c r="B36" s="2" t="s">
        <v>19</v>
      </c>
      <c r="C36" s="7" t="s">
        <v>20</v>
      </c>
      <c r="D36" s="20">
        <f>D6+D16+D26</f>
        <v>529617133.40000004</v>
      </c>
      <c r="E36" s="14"/>
    </row>
    <row r="37" spans="1:5" x14ac:dyDescent="0.25">
      <c r="A37" s="1">
        <v>9.1999999999999993</v>
      </c>
      <c r="B37" s="2" t="s">
        <v>21</v>
      </c>
      <c r="C37" s="7" t="s">
        <v>22</v>
      </c>
      <c r="D37" s="20">
        <f>D7+D17+D27</f>
        <v>0</v>
      </c>
      <c r="E37" s="14"/>
    </row>
    <row r="38" spans="1:5" x14ac:dyDescent="0.25">
      <c r="A38" s="1">
        <v>9.3000000000000007</v>
      </c>
      <c r="B38" s="2" t="s">
        <v>23</v>
      </c>
      <c r="C38" s="7" t="s">
        <v>24</v>
      </c>
      <c r="D38" s="20">
        <f>D8+D18+D28</f>
        <v>107370172</v>
      </c>
      <c r="E38" s="14"/>
    </row>
    <row r="39" spans="1:5" x14ac:dyDescent="0.25">
      <c r="A39" s="1">
        <v>9.4</v>
      </c>
      <c r="B39" s="2" t="s">
        <v>7</v>
      </c>
      <c r="C39" s="7" t="s">
        <v>25</v>
      </c>
      <c r="D39" s="20">
        <f>D9+D19+D29</f>
        <v>422246961.40000004</v>
      </c>
      <c r="E39" s="14"/>
    </row>
    <row r="40" spans="1:5" x14ac:dyDescent="0.25">
      <c r="A40" s="1">
        <v>9.5</v>
      </c>
      <c r="B40" s="2" t="s">
        <v>8</v>
      </c>
      <c r="C40" s="7" t="s">
        <v>26</v>
      </c>
      <c r="D40" s="20">
        <f>D10+D20+D30</f>
        <v>475932047.40000004</v>
      </c>
      <c r="E40" s="14"/>
    </row>
    <row r="41" spans="1:5" x14ac:dyDescent="0.25">
      <c r="A41" s="1">
        <v>9.6</v>
      </c>
      <c r="B41" s="2" t="s">
        <v>27</v>
      </c>
      <c r="C41" s="7" t="s">
        <v>28</v>
      </c>
      <c r="D41" s="20">
        <f>D13+D23+D33</f>
        <v>39050262</v>
      </c>
      <c r="E41" s="14"/>
    </row>
    <row r="42" spans="1:5" x14ac:dyDescent="0.25">
      <c r="A42" s="1">
        <v>9.6999999999999993</v>
      </c>
      <c r="B42" s="2" t="s">
        <v>29</v>
      </c>
      <c r="C42" s="12" t="s">
        <v>30</v>
      </c>
      <c r="D42" s="16">
        <f>D41/D40*100</f>
        <v>8.2050078815516212</v>
      </c>
      <c r="E42" s="14"/>
    </row>
    <row r="43" spans="1:5" x14ac:dyDescent="0.25">
      <c r="A43" s="1">
        <v>9.8000000000000007</v>
      </c>
      <c r="B43" s="2" t="s">
        <v>29</v>
      </c>
      <c r="C43" s="13" t="s">
        <v>31</v>
      </c>
      <c r="D43" s="18"/>
      <c r="E43" s="14"/>
    </row>
    <row r="44" spans="1:5" x14ac:dyDescent="0.25">
      <c r="A44" s="1"/>
      <c r="B44" s="2"/>
      <c r="C44" s="7"/>
      <c r="D44" s="16"/>
      <c r="E44" s="14"/>
    </row>
    <row r="45" spans="1:5" x14ac:dyDescent="0.25">
      <c r="A45" s="1">
        <v>10</v>
      </c>
      <c r="B45" s="3" t="s">
        <v>32</v>
      </c>
      <c r="C45" s="7"/>
      <c r="D45" s="20">
        <f>D41</f>
        <v>39050262</v>
      </c>
      <c r="E45" s="14"/>
    </row>
    <row r="46" spans="1:5" x14ac:dyDescent="0.25">
      <c r="A46" s="1">
        <v>11</v>
      </c>
      <c r="B46" s="8" t="s">
        <v>33</v>
      </c>
      <c r="C46" s="9"/>
      <c r="D46" s="16">
        <v>0</v>
      </c>
      <c r="E46" s="14"/>
    </row>
    <row r="47" spans="1:5" x14ac:dyDescent="0.25">
      <c r="A47" s="6">
        <v>12</v>
      </c>
      <c r="B47" s="4" t="s">
        <v>34</v>
      </c>
      <c r="C47" s="1"/>
      <c r="D47" s="20">
        <f>D45-D46</f>
        <v>39050262</v>
      </c>
      <c r="E47" s="14"/>
    </row>
    <row r="48" spans="1:5" x14ac:dyDescent="0.25">
      <c r="A48" s="1"/>
      <c r="B48" s="10"/>
      <c r="C48" s="11"/>
      <c r="D48" s="16"/>
      <c r="E48" s="14"/>
    </row>
    <row r="49" spans="4:4" x14ac:dyDescent="0.25">
      <c r="D49" s="15"/>
    </row>
  </sheetData>
  <mergeCells count="5">
    <mergeCell ref="A2:A4"/>
    <mergeCell ref="B2:B4"/>
    <mergeCell ref="C2:C4"/>
    <mergeCell ref="E2:E4"/>
    <mergeCell ref="D3:D4"/>
  </mergeCells>
  <pageMargins left="0.7" right="0.7" top="0.75" bottom="0.75" header="0.3" footer="0.3"/>
  <pageSetup paperSize="9" scale="4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</vt:lpstr>
      <vt:lpstr>2020-21</vt:lpstr>
      <vt:lpstr>'2019-20'!Print_Area</vt:lpstr>
      <vt:lpstr>'2020-21'!Print_Area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Ketan Thanki</dc:creator>
  <cp:lastModifiedBy>UGVCL</cp:lastModifiedBy>
  <cp:lastPrinted>2020-03-17T10:01:37Z</cp:lastPrinted>
  <dcterms:created xsi:type="dcterms:W3CDTF">2019-01-05T07:09:25Z</dcterms:created>
  <dcterms:modified xsi:type="dcterms:W3CDTF">2021-12-28T06:19:19Z</dcterms:modified>
</cp:coreProperties>
</file>